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6345" windowWidth="28800" windowHeight="6540"/>
  </bookViews>
  <sheets>
    <sheet name="П4 инвестиции " sheetId="1" r:id="rId1"/>
  </sheets>
  <definedNames>
    <definedName name="_xlnm.Print_Area" localSheetId="0">'П4 инвестиции '!$A$1:$I$68</definedName>
  </definedNames>
  <calcPr calcId="145621"/>
</workbook>
</file>

<file path=xl/calcChain.xml><?xml version="1.0" encoding="utf-8"?>
<calcChain xmlns="http://schemas.openxmlformats.org/spreadsheetml/2006/main">
  <c r="F34" i="1" l="1"/>
  <c r="I21" i="1"/>
  <c r="F28" i="1"/>
  <c r="F26" i="1"/>
  <c r="F27" i="1"/>
  <c r="E21" i="1"/>
  <c r="F17" i="1"/>
  <c r="H16" i="1" l="1"/>
  <c r="H15" i="1" s="1"/>
  <c r="H14" i="1" s="1"/>
  <c r="H53" i="1"/>
  <c r="H55" i="1" s="1"/>
  <c r="I60" i="1"/>
  <c r="G60" i="1"/>
  <c r="I56" i="1"/>
  <c r="I53" i="1" s="1"/>
  <c r="I55" i="1" s="1"/>
  <c r="G56" i="1"/>
  <c r="F60" i="1"/>
  <c r="F56" i="1"/>
  <c r="E56" i="1"/>
  <c r="E60" i="1"/>
  <c r="G53" i="1" l="1"/>
  <c r="G55" i="1" s="1"/>
  <c r="I16" i="1"/>
  <c r="I15" i="1" s="1"/>
  <c r="I14" i="1" s="1"/>
  <c r="G21" i="1"/>
  <c r="F21" i="1" l="1"/>
  <c r="G17" i="1"/>
  <c r="G16" i="1" s="1"/>
  <c r="G15" i="1" s="1"/>
  <c r="G14" i="1" s="1"/>
  <c r="F16" i="1" l="1"/>
</calcChain>
</file>

<file path=xl/sharedStrings.xml><?xml version="1.0" encoding="utf-8"?>
<sst xmlns="http://schemas.openxmlformats.org/spreadsheetml/2006/main" count="144" uniqueCount="80">
  <si>
    <t>к приказу ФСТ России</t>
  </si>
  <si>
    <t>(наименование субъекта естественных монополий)</t>
  </si>
  <si>
    <t>№ № пунктов</t>
  </si>
  <si>
    <t>3</t>
  </si>
  <si>
    <t>4</t>
  </si>
  <si>
    <t>5</t>
  </si>
  <si>
    <t>6</t>
  </si>
  <si>
    <t>Наименование показателя</t>
  </si>
  <si>
    <t>Примечание:</t>
  </si>
  <si>
    <t>начало</t>
  </si>
  <si>
    <t>окончание</t>
  </si>
  <si>
    <t>Сроки строительства</t>
  </si>
  <si>
    <t>Стоимостная оценка инвестиций , тыс. руб.</t>
  </si>
  <si>
    <t>в целом по объекту</t>
  </si>
  <si>
    <t>в отчетном периоде</t>
  </si>
  <si>
    <t>в том числе объекты капитального строительства (основные стройки):</t>
  </si>
  <si>
    <t xml:space="preserve">диаметр (диапазон диаметров) трубопроводов, мм </t>
  </si>
  <si>
    <t>количество газорегуляторных пунктов, ед</t>
  </si>
  <si>
    <t>Основные проектные характеристики объектов капитального строительства</t>
  </si>
  <si>
    <t xml:space="preserve"> [1] в случае если субъекты естественных монополий формируют несколько программ, в которые включены объекты инвестиций, то отдельно раскрывается информация по всем программам с указанием их наименований</t>
  </si>
  <si>
    <t>Общая сумма инвестиций [2]</t>
  </si>
  <si>
    <t>Сведения о приобретении внеоборотных активов  [3]</t>
  </si>
  <si>
    <t xml:space="preserve"> [2] газораспределительные организации в составе информации об инвестиционных программах раскрывают сведения о программах газификации, финансируемых за счет специальных надбавок к тарифам на услуги по транспортировке газа по газораспределительным сетям</t>
  </si>
  <si>
    <t>в сфере оказания услуг по транспортировке газа по газораспределительным сетям</t>
  </si>
  <si>
    <t>Приложение 4б</t>
  </si>
  <si>
    <t xml:space="preserve"> [3] расшифровывается по объектам, стоимость которых превышает 3% от общего размера инвестиций по соответствующему разделу, но составляет не менее 1% от общего размера инвестиций</t>
  </si>
  <si>
    <t xml:space="preserve"> [4] для основных строек, стоимость которых превышает 10% от общей стоимости строительства, приводится отдельно стоимость строительства газораспределительных сетей, и газорегуляторных пунктов</t>
  </si>
  <si>
    <t>от "31" января 2011 г. № 36-э</t>
  </si>
  <si>
    <t>Сведения о долгосрочных финансовых вложениях  [3]:</t>
  </si>
  <si>
    <t>новые объекты [4], в том числе:</t>
  </si>
  <si>
    <t>Сведения о строительстве, реконструкции объектов капитального строительства [3], в том числе:</t>
  </si>
  <si>
    <t>реконструируемые (модернизируемые) объекты, в том числе:</t>
  </si>
  <si>
    <t>−</t>
  </si>
  <si>
    <t>План капитальных вложений</t>
  </si>
  <si>
    <t>Сведения о строительстве, реконструкции объектов капитального строительства [3]</t>
  </si>
  <si>
    <t>новые объекты [4]</t>
  </si>
  <si>
    <t>3.1.</t>
  </si>
  <si>
    <t>4.1</t>
  </si>
  <si>
    <t>4.2</t>
  </si>
  <si>
    <t>4.3</t>
  </si>
  <si>
    <t>4.4</t>
  </si>
  <si>
    <t>4.5</t>
  </si>
  <si>
    <t>4.6</t>
  </si>
  <si>
    <t>4.7</t>
  </si>
  <si>
    <t>4.8</t>
  </si>
  <si>
    <t xml:space="preserve">Компенсация выпадающих доходов от технологического присоединения потребителей </t>
  </si>
  <si>
    <t>4.9</t>
  </si>
  <si>
    <t>4.10</t>
  </si>
  <si>
    <t>Информация об инвестиционных программах АО "Рязаньгоргаз" на 2018 год</t>
  </si>
  <si>
    <t>Программа газификации г. Рязани на 2018 г.</t>
  </si>
  <si>
    <r>
      <t>50</t>
    </r>
    <r>
      <rPr>
        <sz val="10"/>
        <rFont val="Calibri"/>
        <family val="2"/>
        <charset val="204"/>
      </rPr>
      <t>÷</t>
    </r>
    <r>
      <rPr>
        <sz val="10"/>
        <rFont val="Times New Roman"/>
        <family val="1"/>
        <charset val="204"/>
      </rPr>
      <t>300</t>
    </r>
  </si>
  <si>
    <t>Газопроводы среднего давления с установкой ПРГ в п. Дягилево</t>
  </si>
  <si>
    <r>
      <t>50</t>
    </r>
    <r>
      <rPr>
        <sz val="10"/>
        <rFont val="Calibri"/>
        <family val="2"/>
        <charset val="204"/>
      </rPr>
      <t>÷</t>
    </r>
    <r>
      <rPr>
        <sz val="10"/>
        <rFont val="Times New Roman"/>
        <family val="1"/>
        <charset val="204"/>
      </rPr>
      <t>100</t>
    </r>
  </si>
  <si>
    <t>3.2.</t>
  </si>
  <si>
    <t>Газопровод среднего давления, ул. Зубковой-Муромское шоссе (строительство газопровода)</t>
  </si>
  <si>
    <t>Газопровод среднего давления г. Рязань, р-н Центральный Промузел, соор. 2, инв. №30031-28</t>
  </si>
  <si>
    <t>Газопровод низкого давления г. Рязань, Михайловский р-н, соор. 15, инв. №30030</t>
  </si>
  <si>
    <t>ГРП 126, Московское шоссе, 147, стр. 8, инв. №30115</t>
  </si>
  <si>
    <t>ГРП 116, ул. Новоселов, 27, стр. 2, инв. №42069</t>
  </si>
  <si>
    <t>ГРП 98, ул. Зубковой, 29б, инв. №42408-1</t>
  </si>
  <si>
    <t>ГРП 142, ул. Станкозаводская, 21 стр. 3, инв. №42059</t>
  </si>
  <si>
    <t>ГРП 58, ул. Советской Армии, 19а, инв. №42065а</t>
  </si>
  <si>
    <t>Газопроводы высокого давления г. Рязань, Ряжское шоссе, соор. 18г, инв. №30034-6; г. Рязань, соор. 104, инв. №30101</t>
  </si>
  <si>
    <t>Газопровод среднего давления г. Рязань, Центральный р-н, соор. 103, инв. №30018</t>
  </si>
  <si>
    <t>Газопровод высокого давления г. Рязань, соор. 104, инв. №30101</t>
  </si>
  <si>
    <t>Газопровод высокого давления г. Рязань, соор. 98, инв. №30041-14</t>
  </si>
  <si>
    <t>150÷300</t>
  </si>
  <si>
    <t>4.11</t>
  </si>
  <si>
    <t>4.12</t>
  </si>
  <si>
    <t>4.13</t>
  </si>
  <si>
    <t xml:space="preserve"> Газопровод высокого давления, ул. Зубковой-Муромское шоссе (реконструкция газопровода 
высокого давления г. Рязань, соор. 98, инв. №30041-14) </t>
  </si>
  <si>
    <t>3.1</t>
  </si>
  <si>
    <t>3.2</t>
  </si>
  <si>
    <t>3.3</t>
  </si>
  <si>
    <t>50÷300</t>
  </si>
  <si>
    <t>протяженность линейной части трубопроводов, км</t>
  </si>
  <si>
    <t xml:space="preserve">Газопровод низкого давления г. Рязань, соор. 217, инв. №30015 </t>
  </si>
  <si>
    <t>50÷150</t>
  </si>
  <si>
    <t xml:space="preserve"> Нежилое здание г. Рязань, ул. Зубковой, 4б, лит. И, инв. №10113 </t>
  </si>
  <si>
    <t>Информация об инвестиционных программах АО "Рязаньгоргаз" на 2018 год (корректировка)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</si>
</sst>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&quot;р.&quot;_-;\-* #,##0.00&quot;р.&quot;_-;_-* &quot;-&quot;??&quot;р.&quot;_-;_-@_-"/>
    <numFmt numFmtId="165" formatCode="_-* #,##0.00_р_._-;\-* #,##0.00_р_._-;_-* &quot;-&quot;??_р_._-;_-@_-"/>
  </numFmts>
  <fonts count="15" x14ac:knownFonts="1">
    <font>
      <sz val="10"/>
      <name val="Arial Cyr"/>
      <charset val="204"/>
    </font>
    <font>
      <sz val="10"/>
      <name val="MS Sans Serif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b/>
      <sz val="9"/>
      <color indexed="18"/>
      <name val="Arial"/>
      <family val="2"/>
    </font>
    <font>
      <b/>
      <sz val="16"/>
      <color indexed="18"/>
      <name val="Arial"/>
      <family val="2"/>
    </font>
    <font>
      <sz val="10"/>
      <name val="Helv"/>
    </font>
    <font>
      <sz val="8"/>
      <name val="Arial"/>
      <family val="2"/>
    </font>
    <font>
      <sz val="10"/>
      <name val="Arial Cyr"/>
      <charset val="204"/>
    </font>
    <font>
      <sz val="10"/>
      <name val="Calibri"/>
      <family val="2"/>
      <charset val="204"/>
    </font>
    <font>
      <sz val="11"/>
      <color indexed="8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gray125">
        <fgColor indexed="9"/>
        <bgColor indexed="44"/>
      </patternFill>
    </fill>
    <fill>
      <patternFill patternType="solid">
        <fgColor indexed="44"/>
      </patternFill>
    </fill>
    <fill>
      <patternFill patternType="solid">
        <fgColor indexed="26"/>
      </patternFill>
    </fill>
    <fill>
      <patternFill patternType="solid">
        <fgColor indexed="27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3">
    <xf numFmtId="0" fontId="0" fillId="0" borderId="0"/>
    <xf numFmtId="0" fontId="1" fillId="0" borderId="0" applyNumberFormat="0" applyFont="0" applyFill="0" applyBorder="0" applyAlignment="0" applyProtection="0">
      <alignment vertical="top"/>
    </xf>
    <xf numFmtId="0" fontId="10" fillId="0" borderId="0"/>
    <xf numFmtId="0" fontId="6" fillId="2" borderId="0">
      <alignment horizontal="left" vertical="center"/>
    </xf>
    <xf numFmtId="49" fontId="7" fillId="3" borderId="14">
      <alignment horizontal="left" vertical="top" wrapText="1"/>
    </xf>
    <xf numFmtId="0" fontId="7" fillId="4" borderId="0">
      <alignment horizontal="left" vertical="center"/>
    </xf>
    <xf numFmtId="0" fontId="6" fillId="5" borderId="0">
      <alignment horizontal="left" vertical="center"/>
    </xf>
    <xf numFmtId="0" fontId="8" fillId="6" borderId="0">
      <alignment horizontal="center" vertical="center"/>
    </xf>
    <xf numFmtId="0" fontId="9" fillId="0" borderId="0">
      <alignment horizontal="center" vertical="center"/>
    </xf>
    <xf numFmtId="0" fontId="11" fillId="0" borderId="0"/>
    <xf numFmtId="164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4" fillId="0" borderId="0" applyFont="0" applyFill="0" applyBorder="0" applyAlignment="0" applyProtection="0"/>
  </cellStyleXfs>
  <cellXfs count="53">
    <xf numFmtId="0" fontId="0" fillId="0" borderId="0" xfId="0"/>
    <xf numFmtId="49" fontId="2" fillId="0" borderId="1" xfId="1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wrapText="1"/>
    </xf>
    <xf numFmtId="0" fontId="5" fillId="0" borderId="0" xfId="0" applyFont="1" applyFill="1" applyAlignment="1">
      <alignment horizontal="right"/>
    </xf>
    <xf numFmtId="0" fontId="3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1" xfId="0" applyFont="1" applyFill="1" applyBorder="1" applyAlignment="1"/>
    <xf numFmtId="0" fontId="2" fillId="0" borderId="1" xfId="0" applyFont="1" applyFill="1" applyBorder="1" applyAlignment="1">
      <alignment horizontal="left" vertical="center" wrapText="1" indent="1"/>
    </xf>
    <xf numFmtId="0" fontId="2" fillId="0" borderId="1" xfId="0" applyFont="1" applyFill="1" applyBorder="1" applyAlignment="1">
      <alignment horizontal="left" indent="1"/>
    </xf>
    <xf numFmtId="0" fontId="2" fillId="0" borderId="1" xfId="0" applyFont="1" applyFill="1" applyBorder="1" applyAlignment="1">
      <alignment horizontal="left" wrapText="1" indent="1"/>
    </xf>
    <xf numFmtId="0" fontId="2" fillId="0" borderId="1" xfId="0" applyFont="1" applyFill="1" applyBorder="1"/>
    <xf numFmtId="0" fontId="2" fillId="0" borderId="1" xfId="0" applyFont="1" applyFill="1" applyBorder="1" applyAlignment="1">
      <alignment horizontal="left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left" vertical="center"/>
    </xf>
    <xf numFmtId="4" fontId="2" fillId="0" borderId="0" xfId="0" applyNumberFormat="1" applyFont="1" applyFill="1" applyBorder="1" applyAlignment="1">
      <alignment horizontal="left" vertical="center"/>
    </xf>
    <xf numFmtId="9" fontId="2" fillId="0" borderId="0" xfId="0" applyNumberFormat="1" applyFont="1" applyFill="1"/>
    <xf numFmtId="0" fontId="2" fillId="0" borderId="0" xfId="0" applyFont="1" applyFill="1" applyBorder="1"/>
    <xf numFmtId="4" fontId="2" fillId="0" borderId="0" xfId="0" applyNumberFormat="1" applyFont="1" applyFill="1"/>
    <xf numFmtId="49" fontId="2" fillId="0" borderId="0" xfId="0" applyNumberFormat="1" applyFont="1" applyFill="1"/>
    <xf numFmtId="0" fontId="13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2" fillId="0" borderId="0" xfId="0" applyFont="1" applyFill="1"/>
    <xf numFmtId="0" fontId="2" fillId="0" borderId="0" xfId="0" applyFont="1" applyFill="1" applyBorder="1" applyAlignment="1">
      <alignment horizontal="center" vertical="center"/>
    </xf>
    <xf numFmtId="4" fontId="2" fillId="0" borderId="1" xfId="0" applyNumberFormat="1" applyFont="1" applyFill="1" applyBorder="1" applyAlignment="1" applyProtection="1">
      <alignment horizontal="center" vertical="center"/>
      <protection locked="0"/>
    </xf>
    <xf numFmtId="4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center" wrapText="1"/>
    </xf>
    <xf numFmtId="0" fontId="2" fillId="0" borderId="0" xfId="0" applyFont="1" applyFill="1" applyAlignment="1">
      <alignment horizontal="left" wrapText="1"/>
    </xf>
    <xf numFmtId="0" fontId="2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" fontId="2" fillId="0" borderId="0" xfId="0" applyNumberFormat="1" applyFont="1" applyFill="1" applyBorder="1" applyAlignment="1">
      <alignment horizontal="center" vertical="center"/>
    </xf>
  </cellXfs>
  <cellStyles count="13">
    <cellStyle name="ITEM" xfId="3"/>
    <cellStyle name="MAGS_CSECONDBOLD" xfId="4"/>
    <cellStyle name="SECTION" xfId="5"/>
    <cellStyle name="SUBSECTION" xfId="6"/>
    <cellStyle name="SUBTITLES" xfId="7"/>
    <cellStyle name="TOP_LEVEL_TITLE" xfId="8"/>
    <cellStyle name="Денежный 2" xfId="10"/>
    <cellStyle name="Обычный" xfId="0" builtinId="0"/>
    <cellStyle name="Обычный 2" xfId="9"/>
    <cellStyle name="Обычный_ФАКТ" xfId="1"/>
    <cellStyle name="Стиль 1" xfId="2"/>
    <cellStyle name="Финансовый 2" xfId="11"/>
    <cellStyle name="Финансовый 3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8"/>
  <sheetViews>
    <sheetView tabSelected="1" view="pageBreakPreview" topLeftCell="A4" zoomScaleNormal="100" workbookViewId="0">
      <pane ySplit="9" topLeftCell="A55" activePane="bottomLeft" state="frozen"/>
      <selection activeCell="A4" sqref="A4"/>
      <selection pane="bottomLeft" activeCell="B6" sqref="B6"/>
    </sheetView>
  </sheetViews>
  <sheetFormatPr defaultRowHeight="12.75" x14ac:dyDescent="0.2"/>
  <cols>
    <col min="1" max="1" width="7.5703125" style="26" customWidth="1"/>
    <col min="2" max="2" width="81.7109375" style="26" customWidth="1"/>
    <col min="3" max="3" width="10.5703125" style="26" customWidth="1"/>
    <col min="4" max="4" width="9.7109375" style="26" customWidth="1"/>
    <col min="5" max="5" width="11.7109375" style="26" customWidth="1"/>
    <col min="6" max="6" width="11" style="26" customWidth="1"/>
    <col min="7" max="7" width="13.85546875" style="26" customWidth="1"/>
    <col min="8" max="8" width="13.7109375" style="26" customWidth="1"/>
    <col min="9" max="9" width="20.28515625" style="26" customWidth="1"/>
    <col min="10" max="10" width="13" style="26" customWidth="1"/>
    <col min="11" max="11" width="9.140625" style="26"/>
    <col min="12" max="12" width="20.7109375" style="26" customWidth="1"/>
    <col min="13" max="16384" width="9.140625" style="26"/>
  </cols>
  <sheetData>
    <row r="1" spans="1:15" ht="18.75" customHeight="1" x14ac:dyDescent="0.25">
      <c r="I1" s="3" t="s">
        <v>24</v>
      </c>
    </row>
    <row r="2" spans="1:15" ht="15.75" x14ac:dyDescent="0.25">
      <c r="I2" s="3" t="s">
        <v>0</v>
      </c>
    </row>
    <row r="3" spans="1:15" ht="15.75" x14ac:dyDescent="0.25">
      <c r="I3" s="3" t="s">
        <v>27</v>
      </c>
    </row>
    <row r="4" spans="1:15" ht="4.5" customHeight="1" x14ac:dyDescent="0.2"/>
    <row r="5" spans="1:15" ht="15.75" customHeight="1" x14ac:dyDescent="0.25">
      <c r="B5" s="33" t="s">
        <v>79</v>
      </c>
      <c r="C5" s="33"/>
      <c r="D5" s="33"/>
      <c r="E5" s="33"/>
      <c r="F5" s="33"/>
      <c r="G5" s="33"/>
      <c r="H5" s="33"/>
      <c r="I5" s="33"/>
    </row>
    <row r="6" spans="1:15" ht="9.75" customHeight="1" x14ac:dyDescent="0.2">
      <c r="B6" s="4"/>
      <c r="C6" s="4"/>
      <c r="D6" s="4"/>
      <c r="F6" s="35" t="s">
        <v>1</v>
      </c>
      <c r="G6" s="35"/>
      <c r="H6" s="35"/>
      <c r="I6" s="35"/>
    </row>
    <row r="7" spans="1:15" ht="15.75" x14ac:dyDescent="0.2">
      <c r="B7" s="36" t="s">
        <v>23</v>
      </c>
      <c r="C7" s="36"/>
      <c r="D7" s="36"/>
      <c r="E7" s="36"/>
      <c r="F7" s="36"/>
      <c r="G7" s="36"/>
      <c r="H7" s="36"/>
      <c r="I7" s="36"/>
    </row>
    <row r="8" spans="1:15" ht="5.25" customHeight="1" x14ac:dyDescent="0.2">
      <c r="B8" s="25"/>
      <c r="C8" s="25"/>
      <c r="D8" s="25"/>
      <c r="E8" s="25"/>
      <c r="F8" s="25"/>
      <c r="G8" s="25"/>
      <c r="H8" s="25"/>
      <c r="I8" s="25"/>
    </row>
    <row r="9" spans="1:15" ht="15.75" x14ac:dyDescent="0.25">
      <c r="B9" s="33" t="s">
        <v>33</v>
      </c>
      <c r="C9" s="33"/>
      <c r="D9" s="33"/>
      <c r="E9" s="33"/>
      <c r="F9" s="33"/>
      <c r="G9" s="33"/>
      <c r="H9" s="33"/>
      <c r="I9" s="33"/>
    </row>
    <row r="10" spans="1:15" ht="4.5" customHeight="1" x14ac:dyDescent="0.2"/>
    <row r="11" spans="1:15" ht="29.25" customHeight="1" x14ac:dyDescent="0.2">
      <c r="A11" s="37" t="s">
        <v>2</v>
      </c>
      <c r="B11" s="37" t="s">
        <v>7</v>
      </c>
      <c r="C11" s="48" t="s">
        <v>11</v>
      </c>
      <c r="D11" s="50"/>
      <c r="E11" s="48" t="s">
        <v>12</v>
      </c>
      <c r="F11" s="50"/>
      <c r="G11" s="48" t="s">
        <v>18</v>
      </c>
      <c r="H11" s="49"/>
      <c r="I11" s="50"/>
    </row>
    <row r="12" spans="1:15" ht="63.75" x14ac:dyDescent="0.2">
      <c r="A12" s="38"/>
      <c r="B12" s="38"/>
      <c r="C12" s="5" t="s">
        <v>9</v>
      </c>
      <c r="D12" s="5" t="s">
        <v>10</v>
      </c>
      <c r="E12" s="24" t="s">
        <v>13</v>
      </c>
      <c r="F12" s="24" t="s">
        <v>14</v>
      </c>
      <c r="G12" s="5" t="s">
        <v>75</v>
      </c>
      <c r="H12" s="5" t="s">
        <v>16</v>
      </c>
      <c r="I12" s="5" t="s">
        <v>17</v>
      </c>
      <c r="J12" s="19"/>
      <c r="K12" s="19"/>
    </row>
    <row r="13" spans="1:15" x14ac:dyDescent="0.2">
      <c r="A13" s="6">
        <v>1</v>
      </c>
      <c r="B13" s="7">
        <v>2</v>
      </c>
      <c r="C13" s="6">
        <v>3</v>
      </c>
      <c r="D13" s="6">
        <v>4</v>
      </c>
      <c r="E13" s="8">
        <v>5</v>
      </c>
      <c r="F13" s="6">
        <v>6</v>
      </c>
      <c r="G13" s="6">
        <v>7</v>
      </c>
      <c r="H13" s="6">
        <v>8</v>
      </c>
      <c r="I13" s="6">
        <v>9</v>
      </c>
      <c r="J13" s="21"/>
      <c r="K13" s="19"/>
    </row>
    <row r="14" spans="1:15" x14ac:dyDescent="0.2">
      <c r="A14" s="1">
        <v>1</v>
      </c>
      <c r="B14" s="9" t="s">
        <v>20</v>
      </c>
      <c r="C14" s="39"/>
      <c r="D14" s="40"/>
      <c r="E14" s="41"/>
      <c r="F14" s="29">
        <v>102123.14</v>
      </c>
      <c r="G14" s="30">
        <f t="shared" ref="G14:I15" si="0">G15</f>
        <v>7.76</v>
      </c>
      <c r="H14" s="30" t="str">
        <f t="shared" si="0"/>
        <v>50÷300</v>
      </c>
      <c r="I14" s="30">
        <f t="shared" si="0"/>
        <v>12</v>
      </c>
      <c r="O14" s="21"/>
    </row>
    <row r="15" spans="1:15" x14ac:dyDescent="0.2">
      <c r="A15" s="1">
        <v>2</v>
      </c>
      <c r="B15" s="32" t="s">
        <v>34</v>
      </c>
      <c r="C15" s="42"/>
      <c r="D15" s="43"/>
      <c r="E15" s="44"/>
      <c r="F15" s="29">
        <v>87407.64</v>
      </c>
      <c r="G15" s="29">
        <f t="shared" si="0"/>
        <v>7.76</v>
      </c>
      <c r="H15" s="29" t="str">
        <f t="shared" si="0"/>
        <v>50÷300</v>
      </c>
      <c r="I15" s="30">
        <f t="shared" si="0"/>
        <v>12</v>
      </c>
      <c r="J15" s="21"/>
      <c r="K15" s="21"/>
      <c r="O15" s="21"/>
    </row>
    <row r="16" spans="1:15" x14ac:dyDescent="0.2">
      <c r="A16" s="1"/>
      <c r="B16" s="10" t="s">
        <v>15</v>
      </c>
      <c r="C16" s="45"/>
      <c r="D16" s="46"/>
      <c r="E16" s="47"/>
      <c r="F16" s="29">
        <f>F15</f>
        <v>87407.64</v>
      </c>
      <c r="G16" s="29">
        <f>G17+G21</f>
        <v>7.76</v>
      </c>
      <c r="H16" s="30" t="str">
        <f>H17</f>
        <v>50÷300</v>
      </c>
      <c r="I16" s="30">
        <f>I17+I21</f>
        <v>12</v>
      </c>
      <c r="O16" s="21"/>
    </row>
    <row r="17" spans="1:15" x14ac:dyDescent="0.2">
      <c r="A17" s="1" t="s">
        <v>3</v>
      </c>
      <c r="B17" s="11" t="s">
        <v>35</v>
      </c>
      <c r="C17" s="30">
        <v>2016</v>
      </c>
      <c r="D17" s="30">
        <v>2020</v>
      </c>
      <c r="E17" s="29">
        <v>59927.07</v>
      </c>
      <c r="F17" s="29">
        <f>2361.72+33587.1</f>
        <v>35948.82</v>
      </c>
      <c r="G17" s="30">
        <f>1.2+3.6</f>
        <v>4.8</v>
      </c>
      <c r="H17" s="30" t="s">
        <v>50</v>
      </c>
      <c r="I17" s="30">
        <v>3</v>
      </c>
      <c r="J17" s="21"/>
      <c r="L17" s="52"/>
      <c r="N17" s="21"/>
      <c r="O17" s="21"/>
    </row>
    <row r="18" spans="1:15" x14ac:dyDescent="0.2">
      <c r="A18" s="1" t="s">
        <v>36</v>
      </c>
      <c r="B18" s="12" t="s">
        <v>51</v>
      </c>
      <c r="C18" s="30">
        <v>2017</v>
      </c>
      <c r="D18" s="30">
        <v>2018</v>
      </c>
      <c r="E18" s="28">
        <v>5652.6940000000004</v>
      </c>
      <c r="F18" s="28">
        <v>5149.7700000000004</v>
      </c>
      <c r="G18" s="30">
        <v>1.03</v>
      </c>
      <c r="H18" s="30" t="s">
        <v>52</v>
      </c>
      <c r="I18" s="30">
        <v>3</v>
      </c>
    </row>
    <row r="19" spans="1:15" x14ac:dyDescent="0.2">
      <c r="A19" s="1" t="s">
        <v>53</v>
      </c>
      <c r="B19" s="12" t="s">
        <v>54</v>
      </c>
      <c r="C19" s="30">
        <v>2016</v>
      </c>
      <c r="D19" s="30">
        <v>2020</v>
      </c>
      <c r="E19" s="28">
        <v>32422.79</v>
      </c>
      <c r="F19" s="28">
        <v>2621.9</v>
      </c>
      <c r="G19" s="30">
        <v>2.76</v>
      </c>
      <c r="H19" s="30" t="s">
        <v>50</v>
      </c>
      <c r="I19" s="23" t="s">
        <v>32</v>
      </c>
      <c r="K19" s="19"/>
      <c r="L19" s="19"/>
    </row>
    <row r="20" spans="1:15" ht="3.75" customHeight="1" x14ac:dyDescent="0.2">
      <c r="A20" s="1"/>
      <c r="B20" s="2"/>
      <c r="C20" s="30"/>
      <c r="D20" s="30"/>
      <c r="E20" s="30"/>
      <c r="F20" s="29"/>
      <c r="G20" s="30"/>
      <c r="H20" s="30"/>
      <c r="I20" s="30"/>
    </row>
    <row r="21" spans="1:15" x14ac:dyDescent="0.2">
      <c r="A21" s="1" t="s">
        <v>4</v>
      </c>
      <c r="B21" s="12" t="s">
        <v>31</v>
      </c>
      <c r="C21" s="30">
        <v>2015</v>
      </c>
      <c r="D21" s="30">
        <v>2019</v>
      </c>
      <c r="E21" s="29">
        <f>50056.74+9861.18+9356.94+7698.82+11633.62+9629.56+5400.51+6844.49+3563.61+886.3+897.18+889.64+900.75</f>
        <v>117619.33999999998</v>
      </c>
      <c r="F21" s="29">
        <f>SUM(F22:F34)+804.18*2</f>
        <v>42749.682030000011</v>
      </c>
      <c r="G21" s="29">
        <f>SUM(G22:G34)</f>
        <v>2.96</v>
      </c>
      <c r="H21" s="29" t="s">
        <v>74</v>
      </c>
      <c r="I21" s="31">
        <f>9</f>
        <v>9</v>
      </c>
      <c r="J21" s="21"/>
    </row>
    <row r="22" spans="1:15" ht="25.5" customHeight="1" x14ac:dyDescent="0.2">
      <c r="A22" s="1" t="s">
        <v>37</v>
      </c>
      <c r="B22" s="32" t="s">
        <v>55</v>
      </c>
      <c r="C22" s="30">
        <v>2016</v>
      </c>
      <c r="D22" s="30">
        <v>2018</v>
      </c>
      <c r="E22" s="28">
        <v>1811.8184000000001</v>
      </c>
      <c r="F22" s="28">
        <v>1588.78</v>
      </c>
      <c r="G22" s="30">
        <v>0.2</v>
      </c>
      <c r="H22" s="30">
        <v>100</v>
      </c>
      <c r="I22" s="31" t="s">
        <v>32</v>
      </c>
    </row>
    <row r="23" spans="1:15" ht="25.5" customHeight="1" x14ac:dyDescent="0.2">
      <c r="A23" s="1" t="s">
        <v>38</v>
      </c>
      <c r="B23" s="32" t="s">
        <v>56</v>
      </c>
      <c r="C23" s="30">
        <v>2016</v>
      </c>
      <c r="D23" s="30">
        <v>2018</v>
      </c>
      <c r="E23" s="28">
        <v>1689.0647300000001</v>
      </c>
      <c r="F23" s="28">
        <v>1434.74</v>
      </c>
      <c r="G23" s="31">
        <v>0.15</v>
      </c>
      <c r="H23" s="31">
        <v>100</v>
      </c>
      <c r="I23" s="31" t="s">
        <v>32</v>
      </c>
    </row>
    <row r="24" spans="1:15" ht="25.5" customHeight="1" x14ac:dyDescent="0.2">
      <c r="A24" s="1" t="s">
        <v>39</v>
      </c>
      <c r="B24" s="32" t="s">
        <v>63</v>
      </c>
      <c r="C24" s="30">
        <v>2017</v>
      </c>
      <c r="D24" s="30">
        <v>2018</v>
      </c>
      <c r="E24" s="28">
        <v>4721.46</v>
      </c>
      <c r="F24" s="28">
        <v>4317.5200000000004</v>
      </c>
      <c r="G24" s="31">
        <v>0.52</v>
      </c>
      <c r="H24" s="31">
        <v>150</v>
      </c>
      <c r="I24" s="31" t="s">
        <v>32</v>
      </c>
    </row>
    <row r="25" spans="1:15" ht="25.5" customHeight="1" x14ac:dyDescent="0.2">
      <c r="A25" s="1" t="s">
        <v>40</v>
      </c>
      <c r="B25" s="32" t="s">
        <v>64</v>
      </c>
      <c r="C25" s="30">
        <v>2017</v>
      </c>
      <c r="D25" s="30">
        <v>2018</v>
      </c>
      <c r="E25" s="28">
        <v>4200.34</v>
      </c>
      <c r="F25" s="28">
        <v>3847.44</v>
      </c>
      <c r="G25" s="31">
        <v>0.76</v>
      </c>
      <c r="H25" s="31">
        <v>150</v>
      </c>
      <c r="I25" s="31" t="s">
        <v>32</v>
      </c>
    </row>
    <row r="26" spans="1:15" ht="25.5" customHeight="1" x14ac:dyDescent="0.2">
      <c r="A26" s="1" t="s">
        <v>41</v>
      </c>
      <c r="B26" s="32" t="s">
        <v>65</v>
      </c>
      <c r="C26" s="30">
        <v>2016</v>
      </c>
      <c r="D26" s="30">
        <v>2018</v>
      </c>
      <c r="E26" s="28">
        <v>3104.92</v>
      </c>
      <c r="F26" s="28">
        <f>2972.68+48.95</f>
        <v>3021.6299999999997</v>
      </c>
      <c r="G26" s="31">
        <v>0.28000000000000003</v>
      </c>
      <c r="H26" s="31">
        <v>250</v>
      </c>
      <c r="I26" s="31" t="s">
        <v>32</v>
      </c>
    </row>
    <row r="27" spans="1:15" ht="25.5" customHeight="1" x14ac:dyDescent="0.2">
      <c r="A27" s="1" t="s">
        <v>42</v>
      </c>
      <c r="B27" s="32" t="s">
        <v>76</v>
      </c>
      <c r="C27" s="30">
        <v>2017</v>
      </c>
      <c r="D27" s="30">
        <v>2018</v>
      </c>
      <c r="E27" s="28">
        <v>2076.36</v>
      </c>
      <c r="F27" s="28">
        <f>1942.89+30.23</f>
        <v>1973.1200000000001</v>
      </c>
      <c r="G27" s="31">
        <v>0.25</v>
      </c>
      <c r="H27" s="31" t="s">
        <v>77</v>
      </c>
      <c r="I27" s="31" t="s">
        <v>32</v>
      </c>
    </row>
    <row r="28" spans="1:15" ht="25.5" customHeight="1" x14ac:dyDescent="0.2">
      <c r="A28" s="1" t="s">
        <v>43</v>
      </c>
      <c r="B28" s="32" t="s">
        <v>62</v>
      </c>
      <c r="C28" s="30">
        <v>2018</v>
      </c>
      <c r="D28" s="30">
        <v>2018</v>
      </c>
      <c r="E28" s="28">
        <v>10214.18</v>
      </c>
      <c r="F28" s="28">
        <f>E28</f>
        <v>10214.18</v>
      </c>
      <c r="G28" s="31">
        <v>0.8</v>
      </c>
      <c r="H28" s="31" t="s">
        <v>66</v>
      </c>
      <c r="I28" s="31" t="s">
        <v>32</v>
      </c>
    </row>
    <row r="29" spans="1:15" ht="25.5" customHeight="1" x14ac:dyDescent="0.2">
      <c r="A29" s="1" t="s">
        <v>44</v>
      </c>
      <c r="B29" s="32" t="s">
        <v>57</v>
      </c>
      <c r="C29" s="30">
        <v>2016</v>
      </c>
      <c r="D29" s="30">
        <v>2018</v>
      </c>
      <c r="E29" s="28">
        <v>1515.75422</v>
      </c>
      <c r="F29" s="28">
        <v>1435.99422</v>
      </c>
      <c r="G29" s="31" t="s">
        <v>32</v>
      </c>
      <c r="H29" s="31" t="s">
        <v>32</v>
      </c>
      <c r="I29" s="31">
        <v>1</v>
      </c>
    </row>
    <row r="30" spans="1:15" ht="25.5" customHeight="1" x14ac:dyDescent="0.2">
      <c r="A30" s="1" t="s">
        <v>46</v>
      </c>
      <c r="B30" s="32" t="s">
        <v>58</v>
      </c>
      <c r="C30" s="30">
        <v>2016</v>
      </c>
      <c r="D30" s="30">
        <v>2018</v>
      </c>
      <c r="E30" s="28">
        <v>3435.6621300000002</v>
      </c>
      <c r="F30" s="28">
        <v>3340.54</v>
      </c>
      <c r="G30" s="31" t="s">
        <v>32</v>
      </c>
      <c r="H30" s="31" t="s">
        <v>32</v>
      </c>
      <c r="I30" s="31">
        <v>1</v>
      </c>
    </row>
    <row r="31" spans="1:15" ht="25.5" customHeight="1" x14ac:dyDescent="0.2">
      <c r="A31" s="1" t="s">
        <v>47</v>
      </c>
      <c r="B31" s="32" t="s">
        <v>59</v>
      </c>
      <c r="C31" s="30">
        <v>2016</v>
      </c>
      <c r="D31" s="30">
        <v>2018</v>
      </c>
      <c r="E31" s="28">
        <v>3833.0900799999999</v>
      </c>
      <c r="F31" s="28">
        <v>3753.3300799999997</v>
      </c>
      <c r="G31" s="31" t="s">
        <v>32</v>
      </c>
      <c r="H31" s="31" t="s">
        <v>32</v>
      </c>
      <c r="I31" s="31">
        <v>1</v>
      </c>
      <c r="J31" s="27"/>
      <c r="K31" s="21"/>
    </row>
    <row r="32" spans="1:15" ht="25.5" customHeight="1" x14ac:dyDescent="0.2">
      <c r="A32" s="1" t="s">
        <v>67</v>
      </c>
      <c r="B32" s="32" t="s">
        <v>60</v>
      </c>
      <c r="C32" s="30">
        <v>2015</v>
      </c>
      <c r="D32" s="30">
        <v>2018</v>
      </c>
      <c r="E32" s="28">
        <v>3252.0005000000001</v>
      </c>
      <c r="F32" s="28">
        <v>2557.9699999999998</v>
      </c>
      <c r="G32" s="31" t="s">
        <v>32</v>
      </c>
      <c r="H32" s="31" t="s">
        <v>32</v>
      </c>
      <c r="I32" s="31">
        <v>1</v>
      </c>
      <c r="J32" s="27"/>
      <c r="K32" s="21"/>
    </row>
    <row r="33" spans="1:12" ht="25.5" customHeight="1" x14ac:dyDescent="0.2">
      <c r="A33" s="1" t="s">
        <v>68</v>
      </c>
      <c r="B33" s="32" t="s">
        <v>61</v>
      </c>
      <c r="C33" s="30">
        <v>2015</v>
      </c>
      <c r="D33" s="30">
        <v>2018</v>
      </c>
      <c r="E33" s="28">
        <v>2198.5913999999998</v>
      </c>
      <c r="F33" s="28">
        <v>2135.4277299999999</v>
      </c>
      <c r="G33" s="31" t="s">
        <v>32</v>
      </c>
      <c r="H33" s="31" t="s">
        <v>32</v>
      </c>
      <c r="I33" s="31">
        <v>1</v>
      </c>
      <c r="J33" s="27"/>
      <c r="K33" s="21"/>
    </row>
    <row r="34" spans="1:12" ht="25.5" customHeight="1" x14ac:dyDescent="0.2">
      <c r="A34" s="1" t="s">
        <v>69</v>
      </c>
      <c r="B34" s="32" t="s">
        <v>78</v>
      </c>
      <c r="C34" s="30">
        <v>2017</v>
      </c>
      <c r="D34" s="30">
        <v>2018</v>
      </c>
      <c r="E34" s="29">
        <v>1680.2</v>
      </c>
      <c r="F34" s="28">
        <f>1500.65+20</f>
        <v>1520.65</v>
      </c>
      <c r="G34" s="31" t="s">
        <v>32</v>
      </c>
      <c r="H34" s="31" t="s">
        <v>32</v>
      </c>
      <c r="I34" s="31" t="s">
        <v>32</v>
      </c>
      <c r="J34" s="27"/>
      <c r="K34" s="22"/>
    </row>
    <row r="35" spans="1:12" x14ac:dyDescent="0.2">
      <c r="A35" s="1" t="s">
        <v>5</v>
      </c>
      <c r="B35" s="13" t="s">
        <v>28</v>
      </c>
      <c r="C35" s="30"/>
      <c r="D35" s="30"/>
      <c r="E35" s="29">
        <v>0</v>
      </c>
      <c r="F35" s="29">
        <v>0</v>
      </c>
      <c r="G35" s="30"/>
      <c r="H35" s="30"/>
      <c r="I35" s="30"/>
      <c r="K35" s="22"/>
    </row>
    <row r="36" spans="1:12" x14ac:dyDescent="0.2">
      <c r="A36" s="1" t="s">
        <v>6</v>
      </c>
      <c r="B36" s="14" t="s">
        <v>21</v>
      </c>
      <c r="C36" s="30"/>
      <c r="D36" s="30"/>
      <c r="E36" s="30"/>
      <c r="F36" s="29">
        <v>0</v>
      </c>
      <c r="G36" s="30"/>
      <c r="H36" s="30"/>
      <c r="I36" s="30"/>
    </row>
    <row r="37" spans="1:12" x14ac:dyDescent="0.2">
      <c r="A37" s="26" t="s">
        <v>8</v>
      </c>
      <c r="B37" s="15"/>
      <c r="C37" s="16"/>
      <c r="D37" s="17"/>
      <c r="E37" s="16"/>
      <c r="F37" s="18"/>
    </row>
    <row r="38" spans="1:12" ht="12.75" customHeight="1" x14ac:dyDescent="0.2">
      <c r="A38" s="34" t="s">
        <v>19</v>
      </c>
      <c r="B38" s="34"/>
      <c r="C38" s="34"/>
      <c r="D38" s="34"/>
      <c r="E38" s="34"/>
      <c r="F38" s="34"/>
      <c r="G38" s="34"/>
      <c r="H38" s="34"/>
      <c r="I38" s="34"/>
    </row>
    <row r="39" spans="1:12" ht="24.75" customHeight="1" x14ac:dyDescent="0.2">
      <c r="A39" s="34" t="s">
        <v>22</v>
      </c>
      <c r="B39" s="34"/>
      <c r="C39" s="34"/>
      <c r="D39" s="34"/>
      <c r="E39" s="34"/>
      <c r="F39" s="34"/>
      <c r="G39" s="34"/>
      <c r="H39" s="34"/>
      <c r="I39" s="34"/>
      <c r="J39" s="19"/>
      <c r="K39" s="19"/>
      <c r="L39" s="19"/>
    </row>
    <row r="40" spans="1:12" ht="12.75" customHeight="1" x14ac:dyDescent="0.2">
      <c r="A40" s="34" t="s">
        <v>25</v>
      </c>
      <c r="B40" s="34"/>
      <c r="C40" s="34"/>
      <c r="D40" s="34"/>
      <c r="E40" s="34"/>
      <c r="F40" s="34"/>
      <c r="G40" s="34"/>
      <c r="H40" s="34"/>
      <c r="I40" s="34"/>
      <c r="J40" s="21"/>
      <c r="K40" s="21"/>
      <c r="L40" s="21"/>
    </row>
    <row r="41" spans="1:12" ht="12.75" customHeight="1" x14ac:dyDescent="0.2">
      <c r="A41" s="34" t="s">
        <v>26</v>
      </c>
      <c r="B41" s="34"/>
      <c r="C41" s="34"/>
      <c r="D41" s="34"/>
      <c r="E41" s="34"/>
      <c r="F41" s="34"/>
      <c r="G41" s="34"/>
      <c r="H41" s="34"/>
      <c r="I41" s="34"/>
    </row>
    <row r="42" spans="1:12" x14ac:dyDescent="0.2">
      <c r="D42" s="19"/>
      <c r="F42" s="19"/>
    </row>
    <row r="43" spans="1:12" ht="51" customHeight="1" x14ac:dyDescent="0.2"/>
    <row r="44" spans="1:12" ht="15.75" customHeight="1" x14ac:dyDescent="0.25">
      <c r="B44" s="33" t="s">
        <v>48</v>
      </c>
      <c r="C44" s="33"/>
      <c r="D44" s="33"/>
      <c r="E44" s="33"/>
      <c r="F44" s="33"/>
      <c r="G44" s="33"/>
      <c r="H44" s="33"/>
      <c r="I44" s="33"/>
    </row>
    <row r="45" spans="1:12" x14ac:dyDescent="0.2">
      <c r="B45" s="4"/>
      <c r="C45" s="4"/>
      <c r="D45" s="4"/>
      <c r="F45" s="35" t="s">
        <v>1</v>
      </c>
      <c r="G45" s="35"/>
      <c r="H45" s="35"/>
      <c r="I45" s="35"/>
    </row>
    <row r="46" spans="1:12" ht="15.75" x14ac:dyDescent="0.2">
      <c r="B46" s="36" t="s">
        <v>23</v>
      </c>
      <c r="C46" s="36"/>
      <c r="D46" s="36"/>
      <c r="E46" s="36"/>
      <c r="F46" s="36"/>
      <c r="G46" s="36"/>
      <c r="H46" s="36"/>
      <c r="I46" s="36"/>
    </row>
    <row r="47" spans="1:12" ht="15.75" x14ac:dyDescent="0.2">
      <c r="B47" s="25"/>
      <c r="C47" s="25"/>
      <c r="D47" s="25"/>
      <c r="E47" s="25"/>
      <c r="F47" s="25"/>
      <c r="G47" s="25"/>
      <c r="H47" s="25"/>
      <c r="I47" s="25"/>
    </row>
    <row r="48" spans="1:12" ht="15.75" x14ac:dyDescent="0.25">
      <c r="B48" s="33" t="s">
        <v>49</v>
      </c>
      <c r="C48" s="33"/>
      <c r="D48" s="33"/>
      <c r="E48" s="33"/>
      <c r="F48" s="33"/>
      <c r="G48" s="33"/>
      <c r="H48" s="33"/>
      <c r="I48" s="33"/>
    </row>
    <row r="50" spans="1:11" ht="29.25" customHeight="1" x14ac:dyDescent="0.2">
      <c r="A50" s="37" t="s">
        <v>2</v>
      </c>
      <c r="B50" s="37" t="s">
        <v>7</v>
      </c>
      <c r="C50" s="48" t="s">
        <v>11</v>
      </c>
      <c r="D50" s="50"/>
      <c r="E50" s="48" t="s">
        <v>12</v>
      </c>
      <c r="F50" s="50"/>
      <c r="G50" s="48" t="s">
        <v>18</v>
      </c>
      <c r="H50" s="49"/>
      <c r="I50" s="50"/>
    </row>
    <row r="51" spans="1:11" ht="63.75" x14ac:dyDescent="0.2">
      <c r="A51" s="38"/>
      <c r="B51" s="38"/>
      <c r="C51" s="5" t="s">
        <v>9</v>
      </c>
      <c r="D51" s="5" t="s">
        <v>10</v>
      </c>
      <c r="E51" s="24" t="s">
        <v>13</v>
      </c>
      <c r="F51" s="24" t="s">
        <v>14</v>
      </c>
      <c r="G51" s="5" t="s">
        <v>75</v>
      </c>
      <c r="H51" s="5" t="s">
        <v>16</v>
      </c>
      <c r="I51" s="5" t="s">
        <v>17</v>
      </c>
    </row>
    <row r="52" spans="1:11" x14ac:dyDescent="0.2">
      <c r="A52" s="6">
        <v>1</v>
      </c>
      <c r="B52" s="7">
        <v>2</v>
      </c>
      <c r="C52" s="6">
        <v>3</v>
      </c>
      <c r="D52" s="6">
        <v>4</v>
      </c>
      <c r="E52" s="8">
        <v>5</v>
      </c>
      <c r="F52" s="6">
        <v>6</v>
      </c>
      <c r="G52" s="6">
        <v>7</v>
      </c>
      <c r="H52" s="6">
        <v>8</v>
      </c>
      <c r="I52" s="6">
        <v>9</v>
      </c>
    </row>
    <row r="53" spans="1:11" x14ac:dyDescent="0.2">
      <c r="A53" s="1">
        <v>1</v>
      </c>
      <c r="B53" s="9" t="s">
        <v>20</v>
      </c>
      <c r="C53" s="51"/>
      <c r="D53" s="51"/>
      <c r="E53" s="51"/>
      <c r="F53" s="29">
        <v>23841.200000000001</v>
      </c>
      <c r="G53" s="29">
        <f>G56+G60</f>
        <v>4.07</v>
      </c>
      <c r="H53" s="30" t="str">
        <f>H56</f>
        <v>50÷300</v>
      </c>
      <c r="I53" s="30">
        <f>I56</f>
        <v>3</v>
      </c>
    </row>
    <row r="54" spans="1:11" x14ac:dyDescent="0.2">
      <c r="A54" s="1">
        <v>2</v>
      </c>
      <c r="B54" s="32" t="s">
        <v>30</v>
      </c>
      <c r="C54" s="51"/>
      <c r="D54" s="51"/>
      <c r="E54" s="51"/>
      <c r="F54" s="29">
        <v>23841.200000000001</v>
      </c>
      <c r="G54" s="29">
        <v>5.3</v>
      </c>
      <c r="H54" s="30" t="s">
        <v>74</v>
      </c>
      <c r="I54" s="30">
        <v>3</v>
      </c>
    </row>
    <row r="55" spans="1:11" x14ac:dyDescent="0.2">
      <c r="A55" s="1"/>
      <c r="B55" s="10" t="s">
        <v>15</v>
      </c>
      <c r="C55" s="51"/>
      <c r="D55" s="51"/>
      <c r="E55" s="51"/>
      <c r="F55" s="29">
        <v>23841.200000000001</v>
      </c>
      <c r="G55" s="29">
        <f>G53</f>
        <v>4.07</v>
      </c>
      <c r="H55" s="29" t="str">
        <f t="shared" ref="H55:I55" si="1">H53</f>
        <v>50÷300</v>
      </c>
      <c r="I55" s="30">
        <f t="shared" si="1"/>
        <v>3</v>
      </c>
    </row>
    <row r="56" spans="1:11" x14ac:dyDescent="0.2">
      <c r="A56" s="1" t="s">
        <v>3</v>
      </c>
      <c r="B56" s="11" t="s">
        <v>29</v>
      </c>
      <c r="C56" s="30">
        <v>2016</v>
      </c>
      <c r="D56" s="30">
        <v>2020</v>
      </c>
      <c r="E56" s="29">
        <f>SUM(E57:E59)</f>
        <v>49794.784</v>
      </c>
      <c r="F56" s="29">
        <f>SUM(F57:F59)</f>
        <v>20941.199999999997</v>
      </c>
      <c r="G56" s="29">
        <f>SUM(G57:G59)</f>
        <v>3.79</v>
      </c>
      <c r="H56" s="30" t="s">
        <v>74</v>
      </c>
      <c r="I56" s="30">
        <f>SUM(I57:I59)</f>
        <v>3</v>
      </c>
    </row>
    <row r="57" spans="1:11" x14ac:dyDescent="0.2">
      <c r="A57" s="1" t="s">
        <v>71</v>
      </c>
      <c r="B57" s="12" t="s">
        <v>51</v>
      </c>
      <c r="C57" s="30">
        <v>2017</v>
      </c>
      <c r="D57" s="30">
        <v>2018</v>
      </c>
      <c r="E57" s="28">
        <v>5652.6940000000004</v>
      </c>
      <c r="F57" s="28">
        <v>6600</v>
      </c>
      <c r="G57" s="30">
        <v>1.03</v>
      </c>
      <c r="H57" s="30" t="s">
        <v>52</v>
      </c>
      <c r="I57" s="30">
        <v>3</v>
      </c>
    </row>
    <row r="58" spans="1:11" x14ac:dyDescent="0.2">
      <c r="A58" s="1" t="s">
        <v>72</v>
      </c>
      <c r="B58" s="12" t="s">
        <v>54</v>
      </c>
      <c r="C58" s="30">
        <v>2016</v>
      </c>
      <c r="D58" s="30">
        <v>2020</v>
      </c>
      <c r="E58" s="28">
        <v>32422.79</v>
      </c>
      <c r="F58" s="28">
        <v>2621.9</v>
      </c>
      <c r="G58" s="30">
        <v>2.76</v>
      </c>
      <c r="H58" s="30" t="s">
        <v>50</v>
      </c>
      <c r="I58" s="23" t="s">
        <v>32</v>
      </c>
    </row>
    <row r="59" spans="1:11" x14ac:dyDescent="0.2">
      <c r="A59" s="1" t="s">
        <v>73</v>
      </c>
      <c r="B59" s="12" t="s">
        <v>45</v>
      </c>
      <c r="C59" s="30">
        <v>2018</v>
      </c>
      <c r="D59" s="30">
        <v>2018</v>
      </c>
      <c r="E59" s="29">
        <v>11719.3</v>
      </c>
      <c r="F59" s="29">
        <v>11719.3</v>
      </c>
      <c r="G59" s="29" t="s">
        <v>32</v>
      </c>
      <c r="H59" s="30" t="s">
        <v>32</v>
      </c>
      <c r="I59" s="30" t="s">
        <v>32</v>
      </c>
      <c r="K59" s="22"/>
    </row>
    <row r="60" spans="1:11" x14ac:dyDescent="0.2">
      <c r="A60" s="1" t="s">
        <v>4</v>
      </c>
      <c r="B60" s="12" t="s">
        <v>31</v>
      </c>
      <c r="C60" s="30">
        <v>2016</v>
      </c>
      <c r="D60" s="30">
        <v>2018</v>
      </c>
      <c r="E60" s="29">
        <f>E61</f>
        <v>3104.9160000000002</v>
      </c>
      <c r="F60" s="29">
        <f>F61</f>
        <v>2900</v>
      </c>
      <c r="G60" s="29">
        <f>G61</f>
        <v>0.28000000000000003</v>
      </c>
      <c r="H60" s="30"/>
      <c r="I60" s="30" t="str">
        <f>I61</f>
        <v>−</v>
      </c>
      <c r="K60" s="22"/>
    </row>
    <row r="61" spans="1:11" ht="25.5" x14ac:dyDescent="0.2">
      <c r="A61" s="1" t="s">
        <v>37</v>
      </c>
      <c r="B61" s="32" t="s">
        <v>70</v>
      </c>
      <c r="C61" s="30">
        <v>2016</v>
      </c>
      <c r="D61" s="30">
        <v>2018</v>
      </c>
      <c r="E61" s="28">
        <v>3104.9160000000002</v>
      </c>
      <c r="F61" s="28">
        <v>2900</v>
      </c>
      <c r="G61" s="31">
        <v>0.28000000000000003</v>
      </c>
      <c r="H61" s="31">
        <v>250</v>
      </c>
      <c r="I61" s="31" t="s">
        <v>32</v>
      </c>
      <c r="K61" s="22"/>
    </row>
    <row r="62" spans="1:11" x14ac:dyDescent="0.2">
      <c r="A62" s="1" t="s">
        <v>5</v>
      </c>
      <c r="B62" s="13" t="s">
        <v>28</v>
      </c>
      <c r="C62" s="30"/>
      <c r="D62" s="30"/>
      <c r="E62" s="30" t="s">
        <v>32</v>
      </c>
      <c r="F62" s="30" t="s">
        <v>32</v>
      </c>
      <c r="G62" s="30"/>
      <c r="H62" s="30"/>
      <c r="I62" s="30"/>
    </row>
    <row r="63" spans="1:11" x14ac:dyDescent="0.2">
      <c r="A63" s="1" t="s">
        <v>6</v>
      </c>
      <c r="B63" s="14" t="s">
        <v>21</v>
      </c>
      <c r="C63" s="30"/>
      <c r="D63" s="30"/>
      <c r="E63" s="30"/>
      <c r="F63" s="30" t="s">
        <v>32</v>
      </c>
      <c r="G63" s="30"/>
      <c r="H63" s="30"/>
      <c r="I63" s="30"/>
    </row>
    <row r="64" spans="1:11" x14ac:dyDescent="0.2">
      <c r="A64" s="26" t="s">
        <v>8</v>
      </c>
      <c r="B64" s="15"/>
      <c r="C64" s="20"/>
      <c r="D64" s="20"/>
      <c r="E64" s="20"/>
    </row>
    <row r="65" spans="1:9" ht="28.5" customHeight="1" x14ac:dyDescent="0.2">
      <c r="A65" s="34" t="s">
        <v>19</v>
      </c>
      <c r="B65" s="34"/>
      <c r="C65" s="34"/>
      <c r="D65" s="34"/>
      <c r="E65" s="34"/>
      <c r="F65" s="34"/>
      <c r="G65" s="34"/>
      <c r="H65" s="34"/>
      <c r="I65" s="34"/>
    </row>
    <row r="66" spans="1:9" ht="24.75" customHeight="1" x14ac:dyDescent="0.2">
      <c r="A66" s="34" t="s">
        <v>22</v>
      </c>
      <c r="B66" s="34"/>
      <c r="C66" s="34"/>
      <c r="D66" s="34"/>
      <c r="E66" s="34"/>
      <c r="F66" s="34"/>
      <c r="G66" s="34"/>
      <c r="H66" s="34"/>
      <c r="I66" s="34"/>
    </row>
    <row r="67" spans="1:9" ht="12.75" customHeight="1" x14ac:dyDescent="0.2">
      <c r="A67" s="34" t="s">
        <v>25</v>
      </c>
      <c r="B67" s="34"/>
      <c r="C67" s="34"/>
      <c r="D67" s="34"/>
      <c r="E67" s="34"/>
      <c r="F67" s="34"/>
      <c r="G67" s="34"/>
      <c r="H67" s="34"/>
      <c r="I67" s="34"/>
    </row>
    <row r="68" spans="1:9" ht="26.25" customHeight="1" x14ac:dyDescent="0.2">
      <c r="A68" s="34" t="s">
        <v>26</v>
      </c>
      <c r="B68" s="34"/>
      <c r="C68" s="34"/>
      <c r="D68" s="34"/>
      <c r="E68" s="34"/>
      <c r="F68" s="34"/>
      <c r="G68" s="34"/>
      <c r="H68" s="34"/>
      <c r="I68" s="34"/>
    </row>
  </sheetData>
  <mergeCells count="28">
    <mergeCell ref="A68:I68"/>
    <mergeCell ref="C53:E55"/>
    <mergeCell ref="A65:I65"/>
    <mergeCell ref="A66:I66"/>
    <mergeCell ref="A67:I67"/>
    <mergeCell ref="F45:I45"/>
    <mergeCell ref="A50:A51"/>
    <mergeCell ref="B50:B51"/>
    <mergeCell ref="C50:D50"/>
    <mergeCell ref="E50:F50"/>
    <mergeCell ref="G50:I50"/>
    <mergeCell ref="B46:I46"/>
    <mergeCell ref="B48:I48"/>
    <mergeCell ref="B44:I44"/>
    <mergeCell ref="A41:I41"/>
    <mergeCell ref="B5:I5"/>
    <mergeCell ref="A38:I38"/>
    <mergeCell ref="A39:I39"/>
    <mergeCell ref="F6:I6"/>
    <mergeCell ref="B7:I7"/>
    <mergeCell ref="A11:A12"/>
    <mergeCell ref="B11:B12"/>
    <mergeCell ref="B9:I9"/>
    <mergeCell ref="C14:E16"/>
    <mergeCell ref="G11:I11"/>
    <mergeCell ref="C11:D11"/>
    <mergeCell ref="E11:F11"/>
    <mergeCell ref="A40:I40"/>
  </mergeCells>
  <phoneticPr fontId="0" type="noConversion"/>
  <printOptions horizontalCentered="1"/>
  <pageMargins left="0.47244094488188981" right="0.27559055118110237" top="0.33" bottom="0.35" header="0.2" footer="0.35"/>
  <pageSetup paperSize="9" scale="72" fitToHeight="2" orientation="landscape" r:id="rId1"/>
  <headerFooter alignWithMargins="0"/>
  <rowBreaks count="1" manualBreakCount="1">
    <brk id="41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П4 инвестиции </vt:lpstr>
      <vt:lpstr>'П4 инвестиции 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 User</dc:creator>
  <cp:lastModifiedBy>.</cp:lastModifiedBy>
  <cp:lastPrinted>2012-12-10T07:39:09Z</cp:lastPrinted>
  <dcterms:created xsi:type="dcterms:W3CDTF">2010-12-15T07:20:08Z</dcterms:created>
  <dcterms:modified xsi:type="dcterms:W3CDTF">2018-12-27T07:00:57Z</dcterms:modified>
</cp:coreProperties>
</file>